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2023" sheetId="1" r:id="rId1"/>
  </sheets>
  <definedNames>
    <definedName name="_xlnm.Print_Area" localSheetId="0">'2023'!$A$1:$K$79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7" i="1"/>
  <c r="M67"/>
  <c r="N66"/>
  <c r="M66"/>
  <c r="N74"/>
  <c r="M74"/>
  <c r="N43"/>
  <c r="M43"/>
  <c r="N42"/>
  <c r="M42"/>
  <c r="M54"/>
  <c r="M59"/>
  <c r="M58"/>
  <c r="N75"/>
  <c r="K77"/>
  <c r="J77"/>
  <c r="K65"/>
  <c r="J65"/>
  <c r="K69"/>
  <c r="J69"/>
  <c r="K66"/>
  <c r="J66"/>
  <c r="J67"/>
  <c r="K67"/>
  <c r="J68"/>
  <c r="K68"/>
  <c r="J70"/>
  <c r="K70"/>
  <c r="K72"/>
  <c r="N59"/>
  <c r="N58"/>
  <c r="K47"/>
  <c r="J47"/>
  <c r="K46"/>
  <c r="J46"/>
  <c r="K44"/>
  <c r="J44"/>
  <c r="K43"/>
  <c r="J43"/>
  <c r="K42"/>
  <c r="J42"/>
  <c r="K41"/>
  <c r="J41"/>
  <c r="K28"/>
  <c r="N21"/>
  <c r="M21"/>
  <c r="J21"/>
  <c r="M75" l="1"/>
  <c r="K75"/>
  <c r="J75"/>
  <c r="K74"/>
  <c r="J74"/>
  <c r="K23"/>
  <c r="K24"/>
  <c r="J61" l="1"/>
  <c r="K61"/>
  <c r="J60"/>
  <c r="K60"/>
  <c r="K79"/>
  <c r="J79"/>
  <c r="K76"/>
  <c r="J76"/>
  <c r="J52"/>
  <c r="K52"/>
  <c r="K51"/>
  <c r="J51"/>
  <c r="J49"/>
  <c r="K49"/>
  <c r="J50"/>
  <c r="K50"/>
  <c r="K36"/>
  <c r="J36"/>
  <c r="K35"/>
  <c r="J35"/>
  <c r="N29"/>
  <c r="M29"/>
  <c r="K29"/>
  <c r="J13"/>
  <c r="N54"/>
  <c r="J54"/>
  <c r="K54"/>
  <c r="J72"/>
  <c r="K26"/>
  <c r="K27"/>
  <c r="J26"/>
  <c r="N38"/>
  <c r="N19"/>
  <c r="N15"/>
  <c r="K59"/>
  <c r="J59"/>
  <c r="J56"/>
  <c r="K56"/>
  <c r="J55"/>
  <c r="K55"/>
  <c r="K32" l="1"/>
  <c r="J32"/>
  <c r="K20"/>
  <c r="K21"/>
  <c r="J20"/>
  <c r="J17"/>
  <c r="K13"/>
  <c r="M15"/>
  <c r="K15"/>
  <c r="J15"/>
  <c r="K58"/>
  <c r="J58"/>
  <c r="M38"/>
  <c r="K33"/>
  <c r="K34"/>
  <c r="K37"/>
  <c r="K38"/>
  <c r="J33"/>
  <c r="J34"/>
  <c r="J37"/>
  <c r="J38"/>
  <c r="M19"/>
  <c r="K17"/>
  <c r="K18"/>
  <c r="K19"/>
  <c r="J18"/>
  <c r="J19"/>
  <c r="K78"/>
  <c r="J78"/>
</calcChain>
</file>

<file path=xl/sharedStrings.xml><?xml version="1.0" encoding="utf-8"?>
<sst xmlns="http://schemas.openxmlformats.org/spreadsheetml/2006/main" count="166" uniqueCount="116">
  <si>
    <t>Ja Solar</t>
  </si>
  <si>
    <t>Jinko Solar</t>
  </si>
  <si>
    <t>Solarwatt GmbH</t>
  </si>
  <si>
    <t>Sonnenstromfabrik</t>
  </si>
  <si>
    <t>AxSun Solar GmbH</t>
  </si>
  <si>
    <t xml:space="preserve">BAUER Energiekonzepte    </t>
  </si>
  <si>
    <t>Luxor Solar GmbH</t>
  </si>
  <si>
    <t>www.sonnenstromfabrik.com</t>
  </si>
  <si>
    <t>https://bauer-energiekonzepte.de</t>
  </si>
  <si>
    <t>https://www.trinasolar.com/de</t>
  </si>
  <si>
    <t>Produktnamen</t>
  </si>
  <si>
    <t>Nennleistung</t>
  </si>
  <si>
    <t>Min</t>
  </si>
  <si>
    <t>Max</t>
  </si>
  <si>
    <t>https://jasolar.com/html/german/</t>
  </si>
  <si>
    <t>Zelltyp</t>
  </si>
  <si>
    <t>Mono</t>
  </si>
  <si>
    <t>Halbe-Mono</t>
  </si>
  <si>
    <t>Anzahl Zellen</t>
  </si>
  <si>
    <t>Abmessungen</t>
  </si>
  <si>
    <t>Länge (mm)</t>
  </si>
  <si>
    <t>Breite (mm)</t>
  </si>
  <si>
    <t>STC Wirkungsgrad</t>
  </si>
  <si>
    <t>P gerade unter 7 kW</t>
  </si>
  <si>
    <t>DIAMOND GLASS/GLASS</t>
  </si>
  <si>
    <t xml:space="preserve">Fehlt ein Hersteller oder ein wichtiges Modul? </t>
  </si>
  <si>
    <t>AXITEC</t>
  </si>
  <si>
    <t>Gerne eine Email schreiben an:  ulrich.barbara.boeke(at)t-online.de</t>
  </si>
  <si>
    <t>Longi Solar</t>
  </si>
  <si>
    <t>Die LUNA e.V. haftet nicht für die hier angebotenen Daten.</t>
  </si>
  <si>
    <t>1. Modulproduktion in Europa</t>
  </si>
  <si>
    <t>2. Moduleproduktion nicht in Europa</t>
  </si>
  <si>
    <t>PV Modulhersteller für langlebige Glas-Glas Module in alphabetischer Reihenfolge</t>
  </si>
  <si>
    <t>Hersteller</t>
  </si>
  <si>
    <t>Internetseiten der Hersteller</t>
  </si>
  <si>
    <t>Meyer-Burger</t>
  </si>
  <si>
    <t>https://www.meyerburger.com/de/solarmodul</t>
  </si>
  <si>
    <t>Meyer Burger Glass</t>
  </si>
  <si>
    <t>https://www.luxor.solar/de/downloads.html</t>
  </si>
  <si>
    <t>PV Module für Wohnhäuser mit bis zu 60 Zellen oder 120 Halbzellen sind Blau markiert.</t>
  </si>
  <si>
    <t>AX M-108 GG 2.0² infinity</t>
  </si>
  <si>
    <t>https://www.axsun.de/solarmodule/glas-glas-infinity</t>
  </si>
  <si>
    <t>https://www.solarwatt.de/loesungen/unsere-produkte/uebersicht/module</t>
  </si>
  <si>
    <r>
      <t>EasyIn (</t>
    </r>
    <r>
      <rPr>
        <sz val="11"/>
        <color rgb="FFFF0000"/>
        <rFont val="Calibri"/>
        <family val="2"/>
        <scheme val="minor"/>
      </rPr>
      <t>Indach Modul</t>
    </r>
    <r>
      <rPr>
        <sz val="11"/>
        <color rgb="FF0070C0"/>
        <rFont val="Calibri"/>
        <family val="2"/>
        <scheme val="minor"/>
      </rPr>
      <t>)</t>
    </r>
  </si>
  <si>
    <t>EXCELLENT GLASS/GLASS M54</t>
  </si>
  <si>
    <t>https://www.axitecsolar.com/solarmodule-von-axitec</t>
  </si>
  <si>
    <t>Tiger Neo N-Type 72HL4-BDV</t>
  </si>
  <si>
    <t>Tiger Neo N-Type 78HL4-BDV</t>
  </si>
  <si>
    <t>https://www.longi.com/de/download/</t>
  </si>
  <si>
    <t>PV Module mit der doppelten Anzahl von "Halb-Zellen" haben prizip-bedingt einen höheren Wirkungsgrad.</t>
  </si>
  <si>
    <t>Trina Vertex S+ TSM NEG 9R.28</t>
  </si>
  <si>
    <t>Flächenbedarf</t>
  </si>
  <si>
    <t>netto</t>
  </si>
  <si>
    <t>m2</t>
  </si>
  <si>
    <t>Solyco AG</t>
  </si>
  <si>
    <t>Sharp</t>
  </si>
  <si>
    <t>https://www.sharp.de/monocrystalline-solar-panels/570wp-nbjd570</t>
  </si>
  <si>
    <t>Tiger Neo N-Type 54HL4R-BDV</t>
  </si>
  <si>
    <t>PV Module für große PV Anlagen mit 72 Zellen oder 144 - 156 Halbzellen sind in schwarzer Schrift aufgeführt.</t>
  </si>
  <si>
    <t>EXCELLENT GLASS/GLASS M60</t>
  </si>
  <si>
    <t>EXCELLENT GLASS/GLASS M72</t>
  </si>
  <si>
    <t>JAM54D40 LB</t>
  </si>
  <si>
    <t>JAM54D41 LB (schwarzer Rahmen)</t>
  </si>
  <si>
    <t>JAM72D42 LB</t>
  </si>
  <si>
    <t>JAM72D40 LB</t>
  </si>
  <si>
    <t>Vertex Bifacial TSM-DEG21C.20</t>
  </si>
  <si>
    <t>Vertex Bifacial TSM-DEG19RC.20</t>
  </si>
  <si>
    <t>Trina Solar Co. Ltd.</t>
  </si>
  <si>
    <t>Jolywood</t>
  </si>
  <si>
    <t>http://www.jolywood.cn/en/Product-6.html</t>
  </si>
  <si>
    <t>Solitec</t>
  </si>
  <si>
    <t>Blackstar</t>
  </si>
  <si>
    <t>halbe-Mono</t>
  </si>
  <si>
    <t>www.solitek.eu</t>
  </si>
  <si>
    <t>SOLID Framed</t>
  </si>
  <si>
    <t>Trina Vertex S+ TSM-NEG 9RC.27</t>
  </si>
  <si>
    <t>Standardabmessungen sind:</t>
  </si>
  <si>
    <t xml:space="preserve">Standardabmessungen sind: </t>
  </si>
  <si>
    <t>2278 x 1134 mm,  2,58 m2, bis 590 W, bis 22,8 % Wirkungsgrad</t>
  </si>
  <si>
    <t>2384 x 1303 mm,  3,11 m2, bis 720 W, bis 23,2 % Wirkungsgrad</t>
  </si>
  <si>
    <t>1722 x 1041 mm,  1,79 m2, bis 390 W, bis 21,8 % Wirkungsgrad</t>
  </si>
  <si>
    <t>vision AM 4.5 style</t>
  </si>
  <si>
    <t>vision AM 4.5 pure</t>
  </si>
  <si>
    <t>vision GM 3.0 style</t>
  </si>
  <si>
    <t>vision GM 3.0 pure</t>
  </si>
  <si>
    <t>R-TG 108p</t>
  </si>
  <si>
    <t>R-TG 108n</t>
  </si>
  <si>
    <t>R-TG 108h</t>
  </si>
  <si>
    <t>R-BG 108n</t>
  </si>
  <si>
    <t>https://www.solyco.com/produkte/#module</t>
  </si>
  <si>
    <t>Brilliant GLASS/GLASS M32 (51% Transparents)</t>
  </si>
  <si>
    <t>Brilliant GLASS/GLASS M48 (27% Transparents)</t>
  </si>
  <si>
    <t>AXIblackbiperfect GXXL</t>
  </si>
  <si>
    <t>AXIblackbiperfect GL</t>
  </si>
  <si>
    <t>AXIbiperfect GL WB</t>
  </si>
  <si>
    <t>AXIbiperfect GXXL TS</t>
  </si>
  <si>
    <t>BS-108M10HBT-GG</t>
  </si>
  <si>
    <t>BS-108M10HBB-GG Black</t>
  </si>
  <si>
    <t>https://jinkosolar.eu/de/downloads-de/datenblaetter-tiger-neo/</t>
  </si>
  <si>
    <t xml:space="preserve">NIWA BLACK HD108N </t>
  </si>
  <si>
    <t>NIWA JW-HD108N</t>
  </si>
  <si>
    <t>NIWA PRO JW-HD144N</t>
  </si>
  <si>
    <t>NIWA PRO JW-HD156N</t>
  </si>
  <si>
    <t>keine Glas-Glas Module</t>
  </si>
  <si>
    <t>NBJD570</t>
  </si>
  <si>
    <t>ECO Line N-Type HJT Glas-Glas Bifacial M108/430-450</t>
  </si>
  <si>
    <t>ECO Line N-Type HJT Glas-Glas Half Cell Bifacial M144/570-590</t>
  </si>
  <si>
    <t>ECO Line N-Type HJT Glas-Glas Half Cell Bifacial M132/700-720</t>
  </si>
  <si>
    <t>ECO Line N-Type TOPCON Glas-Glas Bifacial M108/415-435</t>
  </si>
  <si>
    <t>ECO Line N-Type TOPCON Glas-Glas Bifacial M144/600-620</t>
  </si>
  <si>
    <t>ECO Line P-Type Glas-Glas Bifacial M108/400-420</t>
  </si>
  <si>
    <t>Stand 21. Januar 2024</t>
  </si>
  <si>
    <t>Vertex N TSM-NEG19RC.20</t>
  </si>
  <si>
    <t>Vertex N Bifacial TSM-NEG21C.20</t>
  </si>
  <si>
    <t>1762 x 1134 mm,  1,99 m2, bis 455 W, bis 22,8 % Wirkungsgrad</t>
  </si>
  <si>
    <t>1722 x 1134 mm,  1,95 m2, bis 450 W, bis 23,0 % Wirkungsgrad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</si>
</sst>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harp.de/monocrystalline-solar-panels/570wp-nbjd570" TargetMode="External"/><Relationship Id="rId13" Type="http://schemas.openxmlformats.org/officeDocument/2006/relationships/hyperlink" Target="https://www.axitecsolar.com/solarmodule-von-axitec" TargetMode="External"/><Relationship Id="rId3" Type="http://schemas.openxmlformats.org/officeDocument/2006/relationships/hyperlink" Target="https://bauer-energiekonzepte.de/" TargetMode="External"/><Relationship Id="rId7" Type="http://schemas.openxmlformats.org/officeDocument/2006/relationships/hyperlink" Target="https://www.solyco.com/produkte/" TargetMode="External"/><Relationship Id="rId12" Type="http://schemas.openxmlformats.org/officeDocument/2006/relationships/hyperlink" Target="http://www.sonnenstromfabrik.com/" TargetMode="External"/><Relationship Id="rId2" Type="http://schemas.openxmlformats.org/officeDocument/2006/relationships/hyperlink" Target="https://www.axsun.de/solarmodule/glas-glas-infinity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olarwatt.de/loesungen/unsere-produkte/uebersicht/module" TargetMode="External"/><Relationship Id="rId6" Type="http://schemas.openxmlformats.org/officeDocument/2006/relationships/hyperlink" Target="https://www.meyerburger.com/de/solarmodul" TargetMode="External"/><Relationship Id="rId11" Type="http://schemas.openxmlformats.org/officeDocument/2006/relationships/hyperlink" Target="http://www.solitek.eu/" TargetMode="External"/><Relationship Id="rId5" Type="http://schemas.openxmlformats.org/officeDocument/2006/relationships/hyperlink" Target="https://www.longi.com/de/download/" TargetMode="External"/><Relationship Id="rId15" Type="http://schemas.openxmlformats.org/officeDocument/2006/relationships/hyperlink" Target="http://www.jolywood.cn/en/Product-6.html" TargetMode="External"/><Relationship Id="rId10" Type="http://schemas.openxmlformats.org/officeDocument/2006/relationships/hyperlink" Target="https://www.trinasolar.com/de" TargetMode="External"/><Relationship Id="rId4" Type="http://schemas.openxmlformats.org/officeDocument/2006/relationships/hyperlink" Target="https://www.luxor.solar/de/downloads.html" TargetMode="External"/><Relationship Id="rId9" Type="http://schemas.openxmlformats.org/officeDocument/2006/relationships/hyperlink" Target="https://jasolar.com/html/german/" TargetMode="External"/><Relationship Id="rId14" Type="http://schemas.openxmlformats.org/officeDocument/2006/relationships/hyperlink" Target="https://jinkosolar.eu/de/downloads-de/datenblaetter-tiger-n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Layout" zoomScaleNormal="80" workbookViewId="0">
      <selection activeCell="B6" sqref="B6"/>
    </sheetView>
  </sheetViews>
  <sheetFormatPr baseColWidth="10" defaultColWidth="11.5703125" defaultRowHeight="15"/>
  <cols>
    <col min="1" max="1" width="22.42578125" customWidth="1"/>
    <col min="2" max="2" width="68.7109375" customWidth="1"/>
    <col min="3" max="3" width="60.7109375" customWidth="1"/>
    <col min="4" max="4" width="9.28515625" customWidth="1"/>
    <col min="5" max="5" width="8.42578125" customWidth="1"/>
    <col min="6" max="6" width="12.5703125" style="4" customWidth="1"/>
    <col min="7" max="7" width="14" customWidth="1"/>
    <col min="10" max="10" width="12" bestFit="1" customWidth="1"/>
    <col min="12" max="12" width="2.42578125" customWidth="1"/>
    <col min="13" max="13" width="19" style="4" customWidth="1"/>
    <col min="14" max="14" width="15.85546875" style="4" customWidth="1"/>
  </cols>
  <sheetData>
    <row r="1" spans="1:14">
      <c r="A1" s="1" t="s">
        <v>32</v>
      </c>
      <c r="D1" t="s">
        <v>49</v>
      </c>
    </row>
    <row r="2" spans="1:14">
      <c r="A2" t="s">
        <v>29</v>
      </c>
      <c r="D2" s="8" t="s">
        <v>39</v>
      </c>
    </row>
    <row r="3" spans="1:14">
      <c r="A3" t="s">
        <v>111</v>
      </c>
      <c r="D3" s="8" t="s">
        <v>76</v>
      </c>
      <c r="G3" s="8" t="s">
        <v>80</v>
      </c>
      <c r="H3" s="8"/>
    </row>
    <row r="4" spans="1:14">
      <c r="D4" s="8"/>
      <c r="G4" s="8" t="s">
        <v>115</v>
      </c>
    </row>
    <row r="5" spans="1:14">
      <c r="D5" s="8"/>
      <c r="G5" s="8" t="s">
        <v>114</v>
      </c>
    </row>
    <row r="6" spans="1:14">
      <c r="D6" t="s">
        <v>58</v>
      </c>
    </row>
    <row r="7" spans="1:14">
      <c r="D7" s="12" t="s">
        <v>77</v>
      </c>
      <c r="G7" t="s">
        <v>78</v>
      </c>
    </row>
    <row r="8" spans="1:14">
      <c r="G8" t="s">
        <v>79</v>
      </c>
    </row>
    <row r="10" spans="1:14" s="1" customFormat="1">
      <c r="A10" s="1" t="s">
        <v>33</v>
      </c>
      <c r="B10" s="1" t="s">
        <v>34</v>
      </c>
      <c r="C10" s="1" t="s">
        <v>10</v>
      </c>
      <c r="D10" s="17" t="s">
        <v>11</v>
      </c>
      <c r="E10" s="17"/>
      <c r="F10" s="5" t="s">
        <v>15</v>
      </c>
      <c r="G10" s="5" t="s">
        <v>18</v>
      </c>
      <c r="H10" s="17" t="s">
        <v>19</v>
      </c>
      <c r="I10" s="17"/>
      <c r="J10" s="17" t="s">
        <v>22</v>
      </c>
      <c r="K10" s="17"/>
      <c r="M10" s="4" t="s">
        <v>23</v>
      </c>
      <c r="N10" s="4" t="s">
        <v>51</v>
      </c>
    </row>
    <row r="11" spans="1:14" s="1" customFormat="1">
      <c r="D11" s="5" t="s">
        <v>12</v>
      </c>
      <c r="E11" s="5" t="s">
        <v>13</v>
      </c>
      <c r="F11" s="5"/>
      <c r="G11" s="5"/>
      <c r="H11" s="5" t="s">
        <v>20</v>
      </c>
      <c r="I11" s="5" t="s">
        <v>21</v>
      </c>
      <c r="J11" s="5" t="s">
        <v>12</v>
      </c>
      <c r="K11" s="5" t="s">
        <v>13</v>
      </c>
      <c r="M11" s="5"/>
      <c r="N11" s="4" t="s">
        <v>52</v>
      </c>
    </row>
    <row r="12" spans="1:14" s="1" customFormat="1">
      <c r="A12" s="1" t="s">
        <v>30</v>
      </c>
      <c r="D12" s="5"/>
      <c r="E12" s="5"/>
      <c r="F12" s="5"/>
      <c r="G12" s="5"/>
      <c r="H12" s="5"/>
      <c r="I12" s="5"/>
      <c r="J12" s="5"/>
      <c r="K12" s="5"/>
      <c r="M12" s="4"/>
      <c r="N12" s="5" t="s">
        <v>53</v>
      </c>
    </row>
    <row r="13" spans="1:14">
      <c r="A13" s="2" t="s">
        <v>4</v>
      </c>
      <c r="B13" s="3" t="s">
        <v>41</v>
      </c>
      <c r="C13" s="8" t="s">
        <v>40</v>
      </c>
      <c r="D13" s="9">
        <v>415</v>
      </c>
      <c r="E13" s="9">
        <v>420</v>
      </c>
      <c r="F13" s="9" t="s">
        <v>17</v>
      </c>
      <c r="G13" s="9">
        <v>108</v>
      </c>
      <c r="H13" s="9">
        <v>1722</v>
      </c>
      <c r="I13" s="9">
        <v>1134</v>
      </c>
      <c r="J13" s="10">
        <f t="shared" ref="J13:J15" si="0">D13/(H13*I13)*1000</f>
        <v>0.21252102165768447</v>
      </c>
      <c r="K13" s="10">
        <f t="shared" ref="K13" si="1">E13/(H13*I13)*1000</f>
        <v>0.21508151589452404</v>
      </c>
    </row>
    <row r="14" spans="1:14" s="1" customFormat="1">
      <c r="D14" s="5"/>
      <c r="E14" s="5"/>
      <c r="F14" s="9"/>
      <c r="G14" s="5"/>
      <c r="H14" s="5"/>
      <c r="I14" s="5"/>
      <c r="J14" s="10"/>
      <c r="K14" s="10"/>
      <c r="M14" s="4"/>
      <c r="N14" s="5"/>
    </row>
    <row r="15" spans="1:14">
      <c r="A15" s="2" t="s">
        <v>35</v>
      </c>
      <c r="B15" s="3" t="s">
        <v>36</v>
      </c>
      <c r="C15" s="8" t="s">
        <v>37</v>
      </c>
      <c r="D15" s="9">
        <v>370</v>
      </c>
      <c r="E15" s="9">
        <v>390</v>
      </c>
      <c r="F15" s="9" t="s">
        <v>17</v>
      </c>
      <c r="G15" s="9">
        <v>120</v>
      </c>
      <c r="H15" s="9">
        <v>1722</v>
      </c>
      <c r="I15" s="9">
        <v>1041</v>
      </c>
      <c r="J15" s="10">
        <f t="shared" si="0"/>
        <v>0.20640387548379394</v>
      </c>
      <c r="K15" s="10">
        <f t="shared" ref="K15" si="2">E15/(H15*I15)*1000</f>
        <v>0.21756084172616119</v>
      </c>
      <c r="M15" s="4">
        <f>18*0.385</f>
        <v>6.93</v>
      </c>
      <c r="N15" s="16">
        <f t="shared" ref="N15:N19" si="3">18*H15*I15/1000000</f>
        <v>32.266835999999998</v>
      </c>
    </row>
    <row r="16" spans="1:14">
      <c r="A16" s="2"/>
      <c r="B16" s="3"/>
      <c r="C16" s="8"/>
      <c r="D16" s="9"/>
      <c r="E16" s="9"/>
      <c r="F16" s="9"/>
      <c r="G16" s="9"/>
      <c r="H16" s="9"/>
      <c r="I16" s="9"/>
      <c r="J16" s="10"/>
      <c r="K16" s="10"/>
      <c r="N16" s="16"/>
    </row>
    <row r="17" spans="1:14">
      <c r="A17" t="s">
        <v>2</v>
      </c>
      <c r="B17" s="3" t="s">
        <v>42</v>
      </c>
      <c r="C17" s="11" t="s">
        <v>43</v>
      </c>
      <c r="D17" s="9">
        <v>305</v>
      </c>
      <c r="E17" s="9">
        <v>320</v>
      </c>
      <c r="F17" s="9" t="s">
        <v>16</v>
      </c>
      <c r="G17" s="9">
        <v>60</v>
      </c>
      <c r="H17" s="15">
        <v>1688</v>
      </c>
      <c r="I17" s="9">
        <v>1035</v>
      </c>
      <c r="J17" s="10">
        <f>D17/(H17*I17)*1000</f>
        <v>0.17457700849417315</v>
      </c>
      <c r="K17" s="10">
        <f>E17/(H17*I17)*1000</f>
        <v>0.18316276301028001</v>
      </c>
      <c r="N17" s="16"/>
    </row>
    <row r="18" spans="1:14">
      <c r="B18" s="3"/>
      <c r="C18" s="11" t="s">
        <v>83</v>
      </c>
      <c r="D18" s="9">
        <v>360</v>
      </c>
      <c r="E18" s="9">
        <v>370</v>
      </c>
      <c r="F18" s="9" t="s">
        <v>17</v>
      </c>
      <c r="G18" s="9">
        <v>120</v>
      </c>
      <c r="H18" s="9">
        <v>1780</v>
      </c>
      <c r="I18" s="9">
        <v>1052</v>
      </c>
      <c r="J18" s="10">
        <f>D18/(H18*I18)*1000</f>
        <v>0.19225018156961593</v>
      </c>
      <c r="K18" s="10">
        <f>E18/(H18*I18)*1000</f>
        <v>0.19759046439099415</v>
      </c>
      <c r="N18" s="16"/>
    </row>
    <row r="19" spans="1:14">
      <c r="B19" s="3"/>
      <c r="C19" s="11" t="s">
        <v>84</v>
      </c>
      <c r="D19" s="9">
        <v>365</v>
      </c>
      <c r="E19" s="9">
        <v>380</v>
      </c>
      <c r="F19" s="9" t="s">
        <v>17</v>
      </c>
      <c r="G19" s="9">
        <v>120</v>
      </c>
      <c r="H19" s="9">
        <v>1780</v>
      </c>
      <c r="I19" s="9">
        <v>1052</v>
      </c>
      <c r="J19" s="10">
        <f>D19/(H19*I19)*1000</f>
        <v>0.19492032298030504</v>
      </c>
      <c r="K19" s="10">
        <f>E19/(H19*I19)*1000</f>
        <v>0.20293074721237236</v>
      </c>
      <c r="M19" s="4">
        <f>18*0.375</f>
        <v>6.75</v>
      </c>
      <c r="N19" s="16">
        <f t="shared" si="3"/>
        <v>33.70608</v>
      </c>
    </row>
    <row r="20" spans="1:14">
      <c r="B20" s="3"/>
      <c r="C20" s="11" t="s">
        <v>81</v>
      </c>
      <c r="D20" s="9">
        <v>420</v>
      </c>
      <c r="E20" s="9">
        <v>425</v>
      </c>
      <c r="F20" s="9" t="s">
        <v>17</v>
      </c>
      <c r="G20" s="9">
        <v>108</v>
      </c>
      <c r="H20" s="9">
        <v>1722</v>
      </c>
      <c r="I20" s="9">
        <v>1134</v>
      </c>
      <c r="J20" s="10">
        <f t="shared" ref="J20:J21" si="4">D20/(H20*I20)*1000</f>
        <v>0.21508151589452404</v>
      </c>
      <c r="K20" s="10">
        <f t="shared" ref="K20:K21" si="5">E20/(H20*I20)*1000</f>
        <v>0.21764201013136358</v>
      </c>
      <c r="N20" s="16"/>
    </row>
    <row r="21" spans="1:14">
      <c r="B21" s="3"/>
      <c r="C21" s="11" t="s">
        <v>82</v>
      </c>
      <c r="D21" s="9">
        <v>425</v>
      </c>
      <c r="E21" s="9">
        <v>430</v>
      </c>
      <c r="F21" s="9" t="s">
        <v>17</v>
      </c>
      <c r="G21" s="9">
        <v>108</v>
      </c>
      <c r="H21" s="9">
        <v>1722</v>
      </c>
      <c r="I21" s="9">
        <v>1134</v>
      </c>
      <c r="J21" s="10">
        <f t="shared" si="4"/>
        <v>0.21764201013136358</v>
      </c>
      <c r="K21" s="10">
        <f t="shared" si="5"/>
        <v>0.22020250436820318</v>
      </c>
      <c r="M21" s="4">
        <f>16*0.43</f>
        <v>6.88</v>
      </c>
      <c r="N21" s="16">
        <f>16*H21*I21/1000000</f>
        <v>31.243967999999999</v>
      </c>
    </row>
    <row r="22" spans="1:14">
      <c r="B22" s="3"/>
      <c r="C22" s="11"/>
      <c r="D22" s="9"/>
      <c r="E22" s="9"/>
      <c r="F22" s="9"/>
      <c r="G22" s="9"/>
      <c r="H22" s="9"/>
      <c r="I22" s="9"/>
      <c r="J22" s="10"/>
      <c r="K22" s="10"/>
      <c r="N22" s="16"/>
    </row>
    <row r="23" spans="1:14">
      <c r="A23" t="s">
        <v>70</v>
      </c>
      <c r="B23" s="3" t="s">
        <v>73</v>
      </c>
      <c r="C23" s="11" t="s">
        <v>74</v>
      </c>
      <c r="D23" s="9"/>
      <c r="E23" s="9">
        <v>370</v>
      </c>
      <c r="F23" s="9" t="s">
        <v>16</v>
      </c>
      <c r="G23" s="9">
        <v>60</v>
      </c>
      <c r="H23" s="9">
        <v>1782</v>
      </c>
      <c r="I23" s="9">
        <v>1061</v>
      </c>
      <c r="J23" s="10"/>
      <c r="K23" s="10">
        <f t="shared" ref="K23:K29" si="6">E23/(H23*I23)*1000</f>
        <v>0.19569450923519413</v>
      </c>
      <c r="N23" s="16"/>
    </row>
    <row r="24" spans="1:14">
      <c r="B24" s="3"/>
      <c r="C24" s="11" t="s">
        <v>71</v>
      </c>
      <c r="D24" s="9"/>
      <c r="E24" s="9">
        <v>420</v>
      </c>
      <c r="F24" s="9" t="s">
        <v>72</v>
      </c>
      <c r="G24" s="9">
        <v>108</v>
      </c>
      <c r="H24" s="9">
        <v>1722</v>
      </c>
      <c r="I24" s="9">
        <v>1134</v>
      </c>
      <c r="J24" s="10"/>
      <c r="K24" s="10">
        <f t="shared" si="6"/>
        <v>0.21508151589452404</v>
      </c>
      <c r="N24" s="16"/>
    </row>
    <row r="25" spans="1:14">
      <c r="C25" s="8"/>
      <c r="D25" s="9"/>
      <c r="E25" s="9"/>
      <c r="F25" s="9"/>
      <c r="G25" s="9"/>
      <c r="H25" s="9"/>
      <c r="I25" s="9"/>
      <c r="J25" s="10"/>
      <c r="K25" s="10"/>
      <c r="N25" s="16"/>
    </row>
    <row r="26" spans="1:14">
      <c r="A26" t="s">
        <v>54</v>
      </c>
      <c r="B26" s="3" t="s">
        <v>89</v>
      </c>
      <c r="C26" s="8" t="s">
        <v>85</v>
      </c>
      <c r="D26" s="9">
        <v>400</v>
      </c>
      <c r="E26" s="9">
        <v>405</v>
      </c>
      <c r="F26" s="9" t="s">
        <v>17</v>
      </c>
      <c r="G26" s="9">
        <v>108</v>
      </c>
      <c r="H26" s="9">
        <v>1722</v>
      </c>
      <c r="I26" s="9">
        <v>1134</v>
      </c>
      <c r="J26" s="10">
        <f t="shared" ref="J26" si="7">D26/(H26*I26)*1000</f>
        <v>0.20483953894716575</v>
      </c>
      <c r="K26" s="10">
        <f t="shared" si="6"/>
        <v>0.20740003318400532</v>
      </c>
      <c r="N26" s="16"/>
    </row>
    <row r="27" spans="1:14">
      <c r="C27" s="8" t="s">
        <v>86</v>
      </c>
      <c r="D27" s="9"/>
      <c r="E27" s="9">
        <v>420</v>
      </c>
      <c r="F27" s="9" t="s">
        <v>17</v>
      </c>
      <c r="G27" s="9">
        <v>108</v>
      </c>
      <c r="H27" s="9">
        <v>1722</v>
      </c>
      <c r="I27" s="9">
        <v>1134</v>
      </c>
      <c r="J27" s="10"/>
      <c r="K27" s="10">
        <f t="shared" si="6"/>
        <v>0.21508151589452404</v>
      </c>
      <c r="N27" s="16"/>
    </row>
    <row r="28" spans="1:14">
      <c r="C28" s="8" t="s">
        <v>88</v>
      </c>
      <c r="D28" s="9"/>
      <c r="E28" s="9">
        <v>420</v>
      </c>
      <c r="F28" s="9" t="s">
        <v>17</v>
      </c>
      <c r="G28" s="9">
        <v>108</v>
      </c>
      <c r="H28" s="9">
        <v>1722</v>
      </c>
      <c r="I28" s="9">
        <v>1134</v>
      </c>
      <c r="J28" s="10"/>
      <c r="K28" s="10">
        <f t="shared" si="6"/>
        <v>0.21508151589452404</v>
      </c>
      <c r="N28" s="16"/>
    </row>
    <row r="29" spans="1:14">
      <c r="C29" s="8" t="s">
        <v>87</v>
      </c>
      <c r="D29" s="9"/>
      <c r="E29" s="9">
        <v>430</v>
      </c>
      <c r="F29" s="9" t="s">
        <v>17</v>
      </c>
      <c r="G29" s="9">
        <v>108</v>
      </c>
      <c r="H29" s="9">
        <v>1722</v>
      </c>
      <c r="I29" s="9">
        <v>1134</v>
      </c>
      <c r="J29" s="10"/>
      <c r="K29" s="10">
        <f t="shared" si="6"/>
        <v>0.22020250436820318</v>
      </c>
      <c r="M29" s="4">
        <f>16*0.43</f>
        <v>6.88</v>
      </c>
      <c r="N29" s="16">
        <f>16*H29*I29/1000000</f>
        <v>31.243967999999999</v>
      </c>
    </row>
    <row r="30" spans="1:14">
      <c r="C30" s="8"/>
      <c r="D30" s="9"/>
      <c r="E30" s="9"/>
      <c r="F30" s="9"/>
      <c r="G30" s="9"/>
      <c r="H30" s="9"/>
      <c r="I30" s="9"/>
      <c r="J30" s="10"/>
      <c r="K30" s="10"/>
      <c r="N30" s="16"/>
    </row>
    <row r="32" spans="1:14">
      <c r="A32" s="2" t="s">
        <v>3</v>
      </c>
      <c r="B32" s="3" t="s">
        <v>7</v>
      </c>
      <c r="C32" s="11" t="s">
        <v>90</v>
      </c>
      <c r="D32" s="9">
        <v>165</v>
      </c>
      <c r="E32" s="9">
        <v>175</v>
      </c>
      <c r="F32" s="9" t="s">
        <v>16</v>
      </c>
      <c r="G32" s="9">
        <v>32</v>
      </c>
      <c r="H32" s="9">
        <v>1700</v>
      </c>
      <c r="I32" s="9">
        <v>1000</v>
      </c>
      <c r="J32" s="10">
        <f>D32/(H32*I32)*1000</f>
        <v>9.7058823529411767E-2</v>
      </c>
      <c r="K32" s="10">
        <f>E32/(H32*I32)*1000</f>
        <v>0.10294117647058824</v>
      </c>
      <c r="N32" s="16"/>
    </row>
    <row r="33" spans="1:14">
      <c r="A33" s="2"/>
      <c r="B33" s="3"/>
      <c r="C33" s="11" t="s">
        <v>91</v>
      </c>
      <c r="D33" s="9">
        <v>255</v>
      </c>
      <c r="E33" s="9">
        <v>265</v>
      </c>
      <c r="F33" s="9" t="s">
        <v>16</v>
      </c>
      <c r="G33" s="9">
        <v>48</v>
      </c>
      <c r="H33" s="9">
        <v>1700</v>
      </c>
      <c r="I33" s="9">
        <v>1000</v>
      </c>
      <c r="J33" s="10">
        <f>D33/(H33*I33)*1000</f>
        <v>0.15</v>
      </c>
      <c r="K33" s="10">
        <f>E33/(H33*I33)*1000</f>
        <v>0.15588235294117647</v>
      </c>
      <c r="N33" s="16"/>
    </row>
    <row r="34" spans="1:14">
      <c r="A34" s="2"/>
      <c r="B34" s="3"/>
      <c r="C34" s="11" t="s">
        <v>44</v>
      </c>
      <c r="D34" s="9">
        <v>285</v>
      </c>
      <c r="E34" s="9">
        <v>295</v>
      </c>
      <c r="F34" s="9" t="s">
        <v>16</v>
      </c>
      <c r="G34" s="9">
        <v>54</v>
      </c>
      <c r="H34" s="9">
        <v>1550</v>
      </c>
      <c r="I34" s="9">
        <v>1000</v>
      </c>
      <c r="J34" s="10">
        <f>D34/(H34*I34)*1000</f>
        <v>0.18387096774193548</v>
      </c>
      <c r="K34" s="10">
        <f>E34/(H34*I34)*1000</f>
        <v>0.19032258064516128</v>
      </c>
      <c r="N34" s="16"/>
    </row>
    <row r="35" spans="1:14">
      <c r="A35" s="2"/>
      <c r="B35" s="3"/>
      <c r="C35" s="11" t="s">
        <v>59</v>
      </c>
      <c r="D35" s="9">
        <v>320</v>
      </c>
      <c r="E35" s="9">
        <v>330</v>
      </c>
      <c r="F35" s="9" t="s">
        <v>16</v>
      </c>
      <c r="G35" s="9">
        <v>60</v>
      </c>
      <c r="H35" s="9">
        <v>1700</v>
      </c>
      <c r="I35" s="9">
        <v>1000</v>
      </c>
      <c r="J35" s="10">
        <f t="shared" ref="J35:J38" si="8">D35/(H35*I35)*1000</f>
        <v>0.18823529411764706</v>
      </c>
      <c r="K35" s="10">
        <f t="shared" ref="K35:K44" si="9">E35/(H35*I35)*1000</f>
        <v>0.19411764705882353</v>
      </c>
      <c r="N35" s="16"/>
    </row>
    <row r="36" spans="1:14">
      <c r="A36" s="2"/>
      <c r="B36" s="3"/>
      <c r="C36" s="11" t="s">
        <v>60</v>
      </c>
      <c r="D36" s="9">
        <v>385</v>
      </c>
      <c r="E36" s="9">
        <v>395</v>
      </c>
      <c r="F36" s="9" t="s">
        <v>16</v>
      </c>
      <c r="G36" s="9">
        <v>72</v>
      </c>
      <c r="H36" s="9">
        <v>2050</v>
      </c>
      <c r="I36" s="9">
        <v>1000</v>
      </c>
      <c r="J36" s="10">
        <f t="shared" si="8"/>
        <v>0.18780487804878049</v>
      </c>
      <c r="K36" s="10">
        <f t="shared" si="9"/>
        <v>0.1926829268292683</v>
      </c>
      <c r="N36" s="16"/>
    </row>
    <row r="37" spans="1:14">
      <c r="A37" s="2"/>
      <c r="B37" s="3"/>
      <c r="C37" s="11" t="s">
        <v>24</v>
      </c>
      <c r="D37" s="9">
        <v>350</v>
      </c>
      <c r="E37" s="9">
        <v>360</v>
      </c>
      <c r="F37" s="9" t="s">
        <v>17</v>
      </c>
      <c r="G37" s="9">
        <v>96</v>
      </c>
      <c r="H37" s="9">
        <v>1560</v>
      </c>
      <c r="I37" s="9">
        <v>1145</v>
      </c>
      <c r="J37" s="10">
        <f t="shared" si="8"/>
        <v>0.19594670249692084</v>
      </c>
      <c r="K37" s="10">
        <f t="shared" si="9"/>
        <v>0.20154517971111857</v>
      </c>
      <c r="N37" s="16"/>
    </row>
    <row r="38" spans="1:14">
      <c r="A38" s="2"/>
      <c r="B38" s="3"/>
      <c r="C38" s="11" t="s">
        <v>24</v>
      </c>
      <c r="D38" s="9">
        <v>395</v>
      </c>
      <c r="E38" s="9">
        <v>415</v>
      </c>
      <c r="F38" s="9" t="s">
        <v>17</v>
      </c>
      <c r="G38" s="9">
        <v>108</v>
      </c>
      <c r="H38" s="9">
        <v>1745</v>
      </c>
      <c r="I38" s="9">
        <v>1145</v>
      </c>
      <c r="J38" s="10">
        <f t="shared" si="8"/>
        <v>0.1976952240337333</v>
      </c>
      <c r="K38" s="10">
        <f t="shared" si="9"/>
        <v>0.20770510879493501</v>
      </c>
      <c r="M38" s="4">
        <f>17*0.4</f>
        <v>6.8000000000000007</v>
      </c>
      <c r="N38" s="16">
        <f>17*H38*I38/1000000</f>
        <v>33.966425000000001</v>
      </c>
    </row>
    <row r="39" spans="1:14" s="1" customFormat="1">
      <c r="A39" s="1" t="s">
        <v>31</v>
      </c>
      <c r="D39" s="5"/>
      <c r="E39" s="5"/>
      <c r="F39" s="5"/>
      <c r="G39" s="5"/>
      <c r="H39" s="5"/>
      <c r="I39" s="5"/>
      <c r="J39" s="10"/>
      <c r="K39" s="10"/>
      <c r="M39" s="4"/>
      <c r="N39" s="16"/>
    </row>
    <row r="40" spans="1:14" s="1" customFormat="1">
      <c r="A40"/>
      <c r="D40" s="5"/>
      <c r="E40" s="5"/>
      <c r="F40" s="5"/>
      <c r="G40" s="5"/>
      <c r="H40" s="5"/>
      <c r="I40" s="5"/>
      <c r="J40" s="10"/>
      <c r="K40" s="10"/>
      <c r="M40" s="4"/>
      <c r="N40" s="16"/>
    </row>
    <row r="41" spans="1:14" s="1" customFormat="1">
      <c r="A41" t="s">
        <v>26</v>
      </c>
      <c r="B41" s="3" t="s">
        <v>45</v>
      </c>
      <c r="C41" s="8" t="s">
        <v>92</v>
      </c>
      <c r="D41" s="9">
        <v>415</v>
      </c>
      <c r="E41" s="9">
        <v>420</v>
      </c>
      <c r="F41" s="9" t="s">
        <v>17</v>
      </c>
      <c r="G41" s="9">
        <v>108</v>
      </c>
      <c r="H41" s="9">
        <v>1722</v>
      </c>
      <c r="I41" s="9">
        <v>1134</v>
      </c>
      <c r="J41" s="10">
        <f t="shared" ref="J41:J44" si="10">D41/(H41*I41)*1000</f>
        <v>0.21252102165768447</v>
      </c>
      <c r="K41" s="10">
        <f t="shared" si="9"/>
        <v>0.21508151589452404</v>
      </c>
      <c r="M41" s="4"/>
      <c r="N41" s="16"/>
    </row>
    <row r="42" spans="1:14" s="1" customFormat="1">
      <c r="A42"/>
      <c r="B42" s="3"/>
      <c r="C42" s="8" t="s">
        <v>93</v>
      </c>
      <c r="D42" s="9">
        <v>425</v>
      </c>
      <c r="E42" s="9">
        <v>440</v>
      </c>
      <c r="F42" s="9" t="s">
        <v>17</v>
      </c>
      <c r="G42" s="9">
        <v>108</v>
      </c>
      <c r="H42" s="9">
        <v>1762</v>
      </c>
      <c r="I42" s="9">
        <v>1134</v>
      </c>
      <c r="J42" s="10">
        <f t="shared" si="10"/>
        <v>0.21270121534972083</v>
      </c>
      <c r="K42" s="10">
        <f t="shared" si="9"/>
        <v>0.22020831706794627</v>
      </c>
      <c r="M42" s="4">
        <f>16*0.435</f>
        <v>6.96</v>
      </c>
      <c r="N42" s="16">
        <f>16*H42*I42/1000000</f>
        <v>31.969728</v>
      </c>
    </row>
    <row r="43" spans="1:14" s="1" customFormat="1">
      <c r="A43"/>
      <c r="B43" s="3"/>
      <c r="C43" s="8" t="s">
        <v>94</v>
      </c>
      <c r="D43" s="9">
        <v>430</v>
      </c>
      <c r="E43" s="9">
        <v>450</v>
      </c>
      <c r="F43" s="9" t="s">
        <v>17</v>
      </c>
      <c r="G43" s="9">
        <v>108</v>
      </c>
      <c r="H43" s="9">
        <v>1762</v>
      </c>
      <c r="I43" s="9">
        <v>1134</v>
      </c>
      <c r="J43" s="10">
        <f t="shared" si="10"/>
        <v>0.21520358258912933</v>
      </c>
      <c r="K43" s="10">
        <f t="shared" si="9"/>
        <v>0.22521305154676324</v>
      </c>
      <c r="M43" s="4">
        <f>16*0.435</f>
        <v>6.96</v>
      </c>
      <c r="N43" s="16">
        <f>16*H43*I43/1000000</f>
        <v>31.969728</v>
      </c>
    </row>
    <row r="44" spans="1:14" s="1" customFormat="1">
      <c r="A44"/>
      <c r="B44" s="3"/>
      <c r="C44" s="12" t="s">
        <v>95</v>
      </c>
      <c r="D44" s="13">
        <v>560</v>
      </c>
      <c r="E44" s="13">
        <v>580</v>
      </c>
      <c r="F44" s="13" t="s">
        <v>17</v>
      </c>
      <c r="G44" s="13">
        <v>144</v>
      </c>
      <c r="H44" s="13">
        <v>2278</v>
      </c>
      <c r="I44" s="13">
        <v>1134</v>
      </c>
      <c r="J44" s="14">
        <f t="shared" si="10"/>
        <v>0.21678101865400665</v>
      </c>
      <c r="K44" s="14">
        <f t="shared" si="9"/>
        <v>0.22452319789164976</v>
      </c>
      <c r="M44" s="4"/>
      <c r="N44" s="16"/>
    </row>
    <row r="45" spans="1:14" s="1" customFormat="1">
      <c r="A45"/>
      <c r="B45" s="3"/>
      <c r="C45" s="8"/>
      <c r="D45" s="9"/>
      <c r="E45" s="9"/>
      <c r="F45" s="9"/>
      <c r="G45" s="9"/>
      <c r="H45" s="9"/>
      <c r="I45" s="9"/>
      <c r="J45" s="10"/>
      <c r="K45" s="10"/>
      <c r="M45" s="4"/>
      <c r="N45" s="16"/>
    </row>
    <row r="46" spans="1:14">
      <c r="A46" s="2" t="s">
        <v>5</v>
      </c>
      <c r="B46" s="3" t="s">
        <v>8</v>
      </c>
      <c r="C46" s="8" t="s">
        <v>96</v>
      </c>
      <c r="D46" s="9">
        <v>430</v>
      </c>
      <c r="E46" s="9">
        <v>440</v>
      </c>
      <c r="F46" s="9" t="s">
        <v>17</v>
      </c>
      <c r="G46" s="9">
        <v>108</v>
      </c>
      <c r="H46" s="9">
        <v>1762</v>
      </c>
      <c r="I46" s="9">
        <v>1134</v>
      </c>
      <c r="J46" s="10">
        <f>D46/(H46*I46)*1000</f>
        <v>0.21520358258912933</v>
      </c>
      <c r="K46" s="10">
        <f>E46/(H46*I46)*1000</f>
        <v>0.22020831706794627</v>
      </c>
      <c r="N46" s="16"/>
    </row>
    <row r="47" spans="1:14">
      <c r="A47" s="2"/>
      <c r="B47" s="3"/>
      <c r="C47" s="8" t="s">
        <v>97</v>
      </c>
      <c r="D47" s="9">
        <v>430</v>
      </c>
      <c r="E47" s="9">
        <v>440</v>
      </c>
      <c r="F47" s="9" t="s">
        <v>17</v>
      </c>
      <c r="G47" s="9">
        <v>108</v>
      </c>
      <c r="H47" s="9">
        <v>1762</v>
      </c>
      <c r="I47" s="9">
        <v>1134</v>
      </c>
      <c r="J47" s="10">
        <f>D47/(H47*I47)*1000</f>
        <v>0.21520358258912933</v>
      </c>
      <c r="K47" s="10">
        <f>E47/(H47*I47)*1000</f>
        <v>0.22020831706794627</v>
      </c>
      <c r="N47" s="16"/>
    </row>
    <row r="48" spans="1:14" s="1" customFormat="1">
      <c r="A48"/>
      <c r="C48"/>
      <c r="D48" s="4"/>
      <c r="E48" s="4"/>
      <c r="F48" s="4"/>
      <c r="G48" s="4"/>
      <c r="H48" s="4"/>
      <c r="I48" s="4"/>
      <c r="J48" s="4"/>
      <c r="K48" s="4"/>
      <c r="M48" s="4"/>
      <c r="N48" s="16"/>
    </row>
    <row r="49" spans="1:14">
      <c r="A49" t="s">
        <v>0</v>
      </c>
      <c r="B49" s="3" t="s">
        <v>14</v>
      </c>
      <c r="C49" s="8" t="s">
        <v>61</v>
      </c>
      <c r="D49" s="9">
        <v>430</v>
      </c>
      <c r="E49" s="9">
        <v>455</v>
      </c>
      <c r="F49" s="9" t="s">
        <v>17</v>
      </c>
      <c r="G49" s="9">
        <v>108</v>
      </c>
      <c r="H49" s="9">
        <v>1762</v>
      </c>
      <c r="I49" s="9">
        <v>1134</v>
      </c>
      <c r="J49" s="10">
        <f t="shared" ref="J49:J52" si="11">D49/(H49*I49)*1000</f>
        <v>0.21520358258912933</v>
      </c>
      <c r="K49" s="10">
        <f t="shared" ref="K49:K52" si="12">E49/(H49*I49)*1000</f>
        <v>0.22771541878617171</v>
      </c>
      <c r="N49" s="16"/>
    </row>
    <row r="50" spans="1:14">
      <c r="C50" s="8" t="s">
        <v>62</v>
      </c>
      <c r="D50" s="9">
        <v>430</v>
      </c>
      <c r="E50" s="9">
        <v>455</v>
      </c>
      <c r="F50" s="9" t="s">
        <v>17</v>
      </c>
      <c r="G50" s="9">
        <v>108</v>
      </c>
      <c r="H50" s="9">
        <v>1762</v>
      </c>
      <c r="I50" s="9">
        <v>1134</v>
      </c>
      <c r="J50" s="10">
        <f t="shared" si="11"/>
        <v>0.21520358258912933</v>
      </c>
      <c r="K50" s="10">
        <f t="shared" si="12"/>
        <v>0.22771541878617171</v>
      </c>
      <c r="N50" s="16"/>
    </row>
    <row r="51" spans="1:14">
      <c r="C51" s="12" t="s">
        <v>64</v>
      </c>
      <c r="D51" s="4">
        <v>575</v>
      </c>
      <c r="E51" s="4">
        <v>600</v>
      </c>
      <c r="F51" s="4" t="s">
        <v>17</v>
      </c>
      <c r="G51" s="4">
        <v>144</v>
      </c>
      <c r="H51" s="4">
        <v>2333</v>
      </c>
      <c r="I51" s="4">
        <v>1134</v>
      </c>
      <c r="J51" s="7">
        <f t="shared" si="11"/>
        <v>0.21734019447978584</v>
      </c>
      <c r="K51" s="7">
        <f t="shared" si="12"/>
        <v>0.22678976815282004</v>
      </c>
      <c r="N51" s="16"/>
    </row>
    <row r="52" spans="1:14">
      <c r="C52" s="12" t="s">
        <v>63</v>
      </c>
      <c r="D52" s="4">
        <v>610</v>
      </c>
      <c r="E52" s="4">
        <v>635</v>
      </c>
      <c r="F52" s="4" t="s">
        <v>17</v>
      </c>
      <c r="G52" s="4">
        <v>144</v>
      </c>
      <c r="H52" s="4">
        <v>2465</v>
      </c>
      <c r="I52" s="4">
        <v>1134</v>
      </c>
      <c r="J52" s="7">
        <f t="shared" si="11"/>
        <v>0.21822266582239536</v>
      </c>
      <c r="K52" s="7">
        <f t="shared" si="12"/>
        <v>0.22716621770036241</v>
      </c>
      <c r="N52" s="16"/>
    </row>
    <row r="53" spans="1:14">
      <c r="D53" s="4"/>
      <c r="E53" s="4"/>
      <c r="G53" s="4"/>
      <c r="H53" s="4"/>
      <c r="I53" s="4"/>
      <c r="J53" s="7"/>
      <c r="K53" s="7"/>
      <c r="N53" s="16"/>
    </row>
    <row r="54" spans="1:14">
      <c r="A54" t="s">
        <v>1</v>
      </c>
      <c r="B54" s="3" t="s">
        <v>98</v>
      </c>
      <c r="C54" s="11" t="s">
        <v>57</v>
      </c>
      <c r="D54" s="9">
        <v>420</v>
      </c>
      <c r="E54" s="9">
        <v>440</v>
      </c>
      <c r="F54" s="9" t="s">
        <v>17</v>
      </c>
      <c r="G54" s="9">
        <v>108</v>
      </c>
      <c r="H54" s="9">
        <v>1762</v>
      </c>
      <c r="I54" s="9">
        <v>1134</v>
      </c>
      <c r="J54" s="10">
        <f t="shared" ref="J54:J67" si="13">D54/(H54*I54)*1000</f>
        <v>0.21019884811031234</v>
      </c>
      <c r="K54" s="10">
        <f t="shared" ref="K54:K67" si="14">E54/(H54*I54)*1000</f>
        <v>0.22020831706794627</v>
      </c>
      <c r="M54" s="4">
        <f>16*0.435</f>
        <v>6.96</v>
      </c>
      <c r="N54" s="16">
        <f>16*H54*I54/1000000</f>
        <v>31.969728</v>
      </c>
    </row>
    <row r="55" spans="1:14">
      <c r="C55" s="6" t="s">
        <v>46</v>
      </c>
      <c r="D55" s="4">
        <v>570</v>
      </c>
      <c r="E55" s="4">
        <v>590</v>
      </c>
      <c r="F55" s="4" t="s">
        <v>17</v>
      </c>
      <c r="G55" s="4">
        <v>144</v>
      </c>
      <c r="H55" s="4">
        <v>2278</v>
      </c>
      <c r="I55" s="4">
        <v>1134</v>
      </c>
      <c r="J55" s="7">
        <f t="shared" si="13"/>
        <v>0.22065210827282822</v>
      </c>
      <c r="K55" s="7">
        <f t="shared" si="14"/>
        <v>0.22839428751047131</v>
      </c>
      <c r="N55" s="16"/>
    </row>
    <row r="56" spans="1:14">
      <c r="C56" s="6" t="s">
        <v>47</v>
      </c>
      <c r="D56" s="4">
        <v>610</v>
      </c>
      <c r="E56" s="4">
        <v>630</v>
      </c>
      <c r="F56" s="4" t="s">
        <v>17</v>
      </c>
      <c r="G56" s="4">
        <v>156</v>
      </c>
      <c r="H56" s="4">
        <v>2465</v>
      </c>
      <c r="I56" s="4">
        <v>1134</v>
      </c>
      <c r="J56" s="7">
        <f t="shared" si="13"/>
        <v>0.21822266582239536</v>
      </c>
      <c r="K56" s="7">
        <f t="shared" si="14"/>
        <v>0.22537750732476899</v>
      </c>
      <c r="N56" s="16"/>
    </row>
    <row r="57" spans="1:14">
      <c r="C57" s="6"/>
      <c r="D57" s="4"/>
      <c r="E57" s="4"/>
      <c r="G57" s="4"/>
      <c r="H57" s="4"/>
      <c r="I57" s="4"/>
      <c r="J57" s="7"/>
      <c r="K57" s="7"/>
      <c r="N57" s="16"/>
    </row>
    <row r="58" spans="1:14">
      <c r="A58" s="12" t="s">
        <v>68</v>
      </c>
      <c r="B58" s="3" t="s">
        <v>69</v>
      </c>
      <c r="C58" s="8" t="s">
        <v>100</v>
      </c>
      <c r="D58" s="9">
        <v>415</v>
      </c>
      <c r="E58" s="9">
        <v>440</v>
      </c>
      <c r="F58" s="9" t="s">
        <v>17</v>
      </c>
      <c r="G58" s="9">
        <v>108</v>
      </c>
      <c r="H58" s="9">
        <v>1722</v>
      </c>
      <c r="I58" s="9">
        <v>1134</v>
      </c>
      <c r="J58" s="10">
        <f t="shared" ref="J58:J61" si="15">D58/(H58*I58)*1000</f>
        <v>0.21252102165768447</v>
      </c>
      <c r="K58" s="10">
        <f t="shared" ref="K58:K61" si="16">E58/(H58*I58)*1000</f>
        <v>0.2253234928418823</v>
      </c>
      <c r="M58" s="4">
        <f>16*0.435</f>
        <v>6.96</v>
      </c>
      <c r="N58" s="16">
        <f>16*H58*I58/1000000</f>
        <v>31.243967999999999</v>
      </c>
    </row>
    <row r="59" spans="1:14">
      <c r="B59" s="3"/>
      <c r="C59" s="8" t="s">
        <v>99</v>
      </c>
      <c r="D59" s="9">
        <v>415</v>
      </c>
      <c r="E59" s="9">
        <v>440</v>
      </c>
      <c r="F59" s="9" t="s">
        <v>17</v>
      </c>
      <c r="G59" s="9">
        <v>108</v>
      </c>
      <c r="H59" s="9">
        <v>1722</v>
      </c>
      <c r="I59" s="9">
        <v>1134</v>
      </c>
      <c r="J59" s="10">
        <f>D59/(H59*I59)*1000</f>
        <v>0.21252102165768447</v>
      </c>
      <c r="K59" s="10">
        <f>E59/(H59*I59)*1000</f>
        <v>0.2253234928418823</v>
      </c>
      <c r="M59" s="4">
        <f>16*0.435</f>
        <v>6.96</v>
      </c>
      <c r="N59" s="16">
        <f>16*H59*I59/1000000</f>
        <v>31.243967999999999</v>
      </c>
    </row>
    <row r="60" spans="1:14">
      <c r="C60" t="s">
        <v>101</v>
      </c>
      <c r="D60" s="4">
        <v>565</v>
      </c>
      <c r="E60" s="4">
        <v>590</v>
      </c>
      <c r="F60" s="4" t="s">
        <v>17</v>
      </c>
      <c r="G60" s="4">
        <v>144</v>
      </c>
      <c r="H60" s="4">
        <v>2278</v>
      </c>
      <c r="I60" s="4">
        <v>1134</v>
      </c>
      <c r="J60" s="7">
        <f t="shared" si="15"/>
        <v>0.21871656346341742</v>
      </c>
      <c r="K60" s="7">
        <f t="shared" si="16"/>
        <v>0.22839428751047131</v>
      </c>
      <c r="N60" s="16"/>
    </row>
    <row r="61" spans="1:14">
      <c r="C61" t="s">
        <v>102</v>
      </c>
      <c r="D61" s="4">
        <v>610</v>
      </c>
      <c r="E61" s="4">
        <v>635</v>
      </c>
      <c r="F61" s="4" t="s">
        <v>17</v>
      </c>
      <c r="G61" s="4">
        <v>156</v>
      </c>
      <c r="H61" s="4">
        <v>2465</v>
      </c>
      <c r="I61" s="4">
        <v>1134</v>
      </c>
      <c r="J61" s="7">
        <f t="shared" si="15"/>
        <v>0.21822266582239536</v>
      </c>
      <c r="K61" s="7">
        <f t="shared" si="16"/>
        <v>0.22716621770036241</v>
      </c>
      <c r="N61" s="16"/>
    </row>
    <row r="62" spans="1:14">
      <c r="C62" s="6"/>
      <c r="D62" s="4"/>
      <c r="E62" s="4"/>
      <c r="G62" s="4"/>
      <c r="H62" s="4"/>
      <c r="I62" s="4"/>
      <c r="J62" s="7"/>
      <c r="K62" s="7"/>
      <c r="N62" s="16"/>
    </row>
    <row r="63" spans="1:14">
      <c r="A63" t="s">
        <v>28</v>
      </c>
      <c r="B63" s="3" t="s">
        <v>48</v>
      </c>
      <c r="C63" t="s">
        <v>103</v>
      </c>
      <c r="D63" s="4"/>
      <c r="E63" s="4"/>
      <c r="G63" s="4"/>
      <c r="H63" s="4"/>
      <c r="I63" s="4"/>
      <c r="J63" s="7"/>
      <c r="K63" s="7"/>
      <c r="N63" s="16"/>
    </row>
    <row r="64" spans="1:14">
      <c r="C64" s="8"/>
      <c r="D64" s="9"/>
      <c r="E64" s="9"/>
      <c r="F64" s="9"/>
      <c r="G64" s="9"/>
      <c r="H64" s="9"/>
      <c r="I64" s="9"/>
      <c r="J64" s="10"/>
      <c r="K64" s="10"/>
      <c r="N64" s="16"/>
    </row>
    <row r="65" spans="1:14">
      <c r="A65" s="2" t="s">
        <v>6</v>
      </c>
      <c r="B65" s="3" t="s">
        <v>38</v>
      </c>
      <c r="C65" s="8" t="s">
        <v>110</v>
      </c>
      <c r="D65" s="9">
        <v>400</v>
      </c>
      <c r="E65" s="9">
        <v>420</v>
      </c>
      <c r="F65" s="9" t="s">
        <v>17</v>
      </c>
      <c r="G65" s="9">
        <v>108</v>
      </c>
      <c r="H65" s="9">
        <v>1724</v>
      </c>
      <c r="I65" s="9">
        <v>1134</v>
      </c>
      <c r="J65" s="10">
        <f>D65/(H65*I65)*1000</f>
        <v>0.20460190607135698</v>
      </c>
      <c r="K65" s="10">
        <f>E65/(H65*I65)*1000</f>
        <v>0.21483200137492481</v>
      </c>
      <c r="N65" s="16"/>
    </row>
    <row r="66" spans="1:14" s="12" customFormat="1">
      <c r="C66" s="8" t="s">
        <v>108</v>
      </c>
      <c r="D66" s="9">
        <v>415</v>
      </c>
      <c r="E66" s="9">
        <v>435</v>
      </c>
      <c r="F66" s="9" t="s">
        <v>17</v>
      </c>
      <c r="G66" s="9">
        <v>108</v>
      </c>
      <c r="H66" s="9">
        <v>1722</v>
      </c>
      <c r="I66" s="9">
        <v>1134</v>
      </c>
      <c r="J66" s="10">
        <f>D66/(H66*I66)*1000</f>
        <v>0.21252102165768447</v>
      </c>
      <c r="K66" s="10">
        <f>E66/(H66*I66)*1000</f>
        <v>0.22276299860504276</v>
      </c>
      <c r="M66" s="4">
        <f>16*0.435</f>
        <v>6.96</v>
      </c>
      <c r="N66" s="16">
        <f t="shared" ref="N66:N67" si="17">16*H66*I66/1000000</f>
        <v>31.243967999999999</v>
      </c>
    </row>
    <row r="67" spans="1:14">
      <c r="C67" s="8" t="s">
        <v>105</v>
      </c>
      <c r="D67" s="9">
        <v>430</v>
      </c>
      <c r="E67" s="9">
        <v>450</v>
      </c>
      <c r="F67" s="9" t="s">
        <v>17</v>
      </c>
      <c r="G67" s="9">
        <v>108</v>
      </c>
      <c r="H67" s="9">
        <v>1722</v>
      </c>
      <c r="I67" s="9">
        <v>1134</v>
      </c>
      <c r="J67" s="10">
        <f t="shared" si="13"/>
        <v>0.22020250436820318</v>
      </c>
      <c r="K67" s="10">
        <f t="shared" si="14"/>
        <v>0.23044448131556147</v>
      </c>
      <c r="M67" s="4">
        <f>16*0.435</f>
        <v>6.96</v>
      </c>
      <c r="N67" s="16">
        <f t="shared" si="17"/>
        <v>31.243967999999999</v>
      </c>
    </row>
    <row r="68" spans="1:14" s="12" customFormat="1">
      <c r="C68" s="12" t="s">
        <v>106</v>
      </c>
      <c r="D68" s="13">
        <v>570</v>
      </c>
      <c r="E68" s="13">
        <v>590</v>
      </c>
      <c r="F68" s="13" t="s">
        <v>17</v>
      </c>
      <c r="G68" s="13">
        <v>144</v>
      </c>
      <c r="H68" s="13">
        <v>2279</v>
      </c>
      <c r="I68" s="13">
        <v>1134</v>
      </c>
      <c r="J68" s="14">
        <f t="shared" ref="J68" si="18">D68/(H68*I68)*1000</f>
        <v>0.22055528856757467</v>
      </c>
      <c r="K68" s="14">
        <f t="shared" ref="K68" si="19">E68/(H68*I68)*1000</f>
        <v>0.22829407062257726</v>
      </c>
      <c r="M68" s="4"/>
      <c r="N68" s="16"/>
    </row>
    <row r="69" spans="1:14" s="12" customFormat="1">
      <c r="C69" s="12" t="s">
        <v>109</v>
      </c>
      <c r="D69" s="13">
        <v>600</v>
      </c>
      <c r="E69" s="13">
        <v>620</v>
      </c>
      <c r="F69" s="13" t="s">
        <v>17</v>
      </c>
      <c r="G69" s="13">
        <v>144</v>
      </c>
      <c r="H69" s="13">
        <v>2382</v>
      </c>
      <c r="I69" s="13">
        <v>1134</v>
      </c>
      <c r="J69" s="14">
        <f>D69/(H69*I69)*1000</f>
        <v>0.22212448744774521</v>
      </c>
      <c r="K69" s="14">
        <f>E69/(H69*I69)*1000</f>
        <v>0.22952863702933674</v>
      </c>
      <c r="M69" s="13"/>
      <c r="N69" s="16"/>
    </row>
    <row r="70" spans="1:14" s="12" customFormat="1">
      <c r="C70" s="12" t="s">
        <v>107</v>
      </c>
      <c r="D70" s="13">
        <v>700</v>
      </c>
      <c r="E70" s="13">
        <v>720</v>
      </c>
      <c r="F70" s="13" t="s">
        <v>17</v>
      </c>
      <c r="G70" s="13">
        <v>132</v>
      </c>
      <c r="H70" s="13">
        <v>2384</v>
      </c>
      <c r="I70" s="13">
        <v>1303</v>
      </c>
      <c r="J70" s="14">
        <f t="shared" ref="J70" si="20">D70/(H70*I70)*1000</f>
        <v>0.22534471302672718</v>
      </c>
      <c r="K70" s="14">
        <f t="shared" ref="K70:K72" si="21">E70/(H70*I70)*1000</f>
        <v>0.23178313339891937</v>
      </c>
      <c r="M70" s="4"/>
      <c r="N70" s="16"/>
    </row>
    <row r="71" spans="1:14">
      <c r="D71" s="4"/>
      <c r="E71" s="4"/>
      <c r="G71" s="4"/>
      <c r="H71" s="4"/>
      <c r="I71" s="4"/>
      <c r="J71" s="7"/>
      <c r="K71" s="14"/>
      <c r="N71" s="16"/>
    </row>
    <row r="72" spans="1:14">
      <c r="A72" t="s">
        <v>55</v>
      </c>
      <c r="B72" s="3" t="s">
        <v>56</v>
      </c>
      <c r="C72" t="s">
        <v>104</v>
      </c>
      <c r="D72" s="4">
        <v>570</v>
      </c>
      <c r="E72" s="13">
        <v>580</v>
      </c>
      <c r="F72" s="4" t="s">
        <v>17</v>
      </c>
      <c r="G72" s="4">
        <v>144</v>
      </c>
      <c r="H72" s="4">
        <v>2278</v>
      </c>
      <c r="I72" s="4">
        <v>1134</v>
      </c>
      <c r="J72" s="7">
        <f>D72/(H72*I72)*1000</f>
        <v>0.22065210827282822</v>
      </c>
      <c r="K72" s="14">
        <f t="shared" si="21"/>
        <v>0.22452319789164976</v>
      </c>
      <c r="N72" s="16"/>
    </row>
    <row r="73" spans="1:14">
      <c r="D73" s="4"/>
      <c r="E73" s="4"/>
      <c r="G73" s="4"/>
      <c r="H73" s="4"/>
      <c r="I73" s="4"/>
      <c r="J73" s="7"/>
      <c r="K73" s="7"/>
      <c r="N73" s="16"/>
    </row>
    <row r="74" spans="1:14">
      <c r="A74" s="12" t="s">
        <v>67</v>
      </c>
      <c r="B74" s="3" t="s">
        <v>9</v>
      </c>
      <c r="C74" s="8" t="s">
        <v>75</v>
      </c>
      <c r="D74" s="9">
        <v>415</v>
      </c>
      <c r="E74" s="9">
        <v>440</v>
      </c>
      <c r="F74" s="9" t="s">
        <v>17</v>
      </c>
      <c r="G74" s="9">
        <v>144</v>
      </c>
      <c r="H74" s="9">
        <v>1762</v>
      </c>
      <c r="I74" s="9">
        <v>1134</v>
      </c>
      <c r="J74" s="10">
        <f>D74/(H74*I74)*1000</f>
        <v>0.20769648087090389</v>
      </c>
      <c r="K74" s="10">
        <f>E74/(H74*I74)*1000</f>
        <v>0.22020831706794627</v>
      </c>
      <c r="M74" s="4">
        <f>16*0.435</f>
        <v>6.96</v>
      </c>
      <c r="N74" s="16">
        <f t="shared" ref="N74" si="22">16*H74*I74/1000000</f>
        <v>31.969728</v>
      </c>
    </row>
    <row r="75" spans="1:14">
      <c r="B75" s="3"/>
      <c r="C75" s="8" t="s">
        <v>50</v>
      </c>
      <c r="D75" s="9">
        <v>425</v>
      </c>
      <c r="E75" s="9">
        <v>450</v>
      </c>
      <c r="F75" s="9" t="s">
        <v>17</v>
      </c>
      <c r="G75" s="9">
        <v>144</v>
      </c>
      <c r="H75" s="9">
        <v>1762</v>
      </c>
      <c r="I75" s="9">
        <v>1134</v>
      </c>
      <c r="J75" s="10">
        <f>D75/(H75*I75)*1000</f>
        <v>0.21270121534972083</v>
      </c>
      <c r="K75" s="10">
        <f>E75/(H75*I75)*1000</f>
        <v>0.22521305154676324</v>
      </c>
      <c r="M75" s="4">
        <f>16*0.435</f>
        <v>6.96</v>
      </c>
      <c r="N75" s="16">
        <f t="shared" ref="N75" si="23">16*H75*I75/1000000</f>
        <v>31.969728</v>
      </c>
    </row>
    <row r="76" spans="1:14">
      <c r="B76" s="3"/>
      <c r="C76" t="s">
        <v>66</v>
      </c>
      <c r="D76" s="4">
        <v>560</v>
      </c>
      <c r="E76" s="4">
        <v>580</v>
      </c>
      <c r="F76" s="4" t="s">
        <v>17</v>
      </c>
      <c r="G76" s="4">
        <v>132</v>
      </c>
      <c r="H76" s="4">
        <v>2384</v>
      </c>
      <c r="I76" s="4">
        <v>1134</v>
      </c>
      <c r="J76" s="7">
        <f t="shared" ref="J76:J77" si="24">D76/(H76*I76)*1000</f>
        <v>0.20714226530781341</v>
      </c>
      <c r="K76" s="7">
        <f t="shared" ref="K76:K77" si="25">E76/(H76*I76)*1000</f>
        <v>0.21454020335452104</v>
      </c>
      <c r="N76" s="16"/>
    </row>
    <row r="77" spans="1:14">
      <c r="B77" s="3"/>
      <c r="C77" t="s">
        <v>112</v>
      </c>
      <c r="D77" s="4">
        <v>585</v>
      </c>
      <c r="E77" s="4">
        <v>610</v>
      </c>
      <c r="F77" s="4" t="s">
        <v>17</v>
      </c>
      <c r="G77" s="4">
        <v>132</v>
      </c>
      <c r="H77" s="4">
        <v>2382</v>
      </c>
      <c r="I77" s="4">
        <v>1134</v>
      </c>
      <c r="J77" s="7">
        <f t="shared" si="24"/>
        <v>0.21657137526155157</v>
      </c>
      <c r="K77" s="7">
        <f t="shared" si="25"/>
        <v>0.22582656223854097</v>
      </c>
      <c r="N77" s="16"/>
    </row>
    <row r="78" spans="1:14">
      <c r="C78" t="s">
        <v>65</v>
      </c>
      <c r="D78" s="4">
        <v>645</v>
      </c>
      <c r="E78" s="4">
        <v>665</v>
      </c>
      <c r="F78" s="4" t="s">
        <v>17</v>
      </c>
      <c r="G78" s="4">
        <v>132</v>
      </c>
      <c r="H78" s="4">
        <v>2384</v>
      </c>
      <c r="I78" s="4">
        <v>1303</v>
      </c>
      <c r="J78" s="7">
        <f>D78/(H78*I78)*1000</f>
        <v>0.2076390570031986</v>
      </c>
      <c r="K78" s="7">
        <f>E78/(H78*I78)*1000</f>
        <v>0.21407747737539082</v>
      </c>
      <c r="N78" s="16"/>
    </row>
    <row r="79" spans="1:14">
      <c r="C79" t="s">
        <v>113</v>
      </c>
      <c r="D79" s="4">
        <v>675</v>
      </c>
      <c r="E79" s="4">
        <v>700</v>
      </c>
      <c r="F79" s="4" t="s">
        <v>17</v>
      </c>
      <c r="G79" s="4">
        <v>132</v>
      </c>
      <c r="H79" s="4">
        <v>2384</v>
      </c>
      <c r="I79" s="4">
        <v>1303</v>
      </c>
      <c r="J79" s="7">
        <f t="shared" ref="J79" si="26">D79/(H79*I79)*1000</f>
        <v>0.21729668756148693</v>
      </c>
      <c r="K79" s="7">
        <f t="shared" ref="K79" si="27">E79/(H79*I79)*1000</f>
        <v>0.22534471302672718</v>
      </c>
      <c r="N79" s="16"/>
    </row>
    <row r="80" spans="1:14">
      <c r="A80" t="s">
        <v>25</v>
      </c>
      <c r="D80" s="4"/>
      <c r="E80" s="4"/>
      <c r="G80" s="4"/>
      <c r="H80" s="4"/>
      <c r="I80" s="4"/>
      <c r="J80" s="4"/>
      <c r="K80" s="4"/>
    </row>
    <row r="81" spans="1:11">
      <c r="A81" t="s">
        <v>27</v>
      </c>
      <c r="D81" s="4"/>
      <c r="E81" s="4"/>
      <c r="G81" s="4"/>
      <c r="H81" s="4"/>
      <c r="I81" s="4"/>
      <c r="J81" s="4"/>
      <c r="K81" s="4"/>
    </row>
    <row r="82" spans="1:11">
      <c r="D82" s="4"/>
      <c r="E82" s="4"/>
      <c r="G82" s="4"/>
      <c r="H82" s="4"/>
      <c r="I82" s="4"/>
      <c r="J82" s="4"/>
      <c r="K82" s="4"/>
    </row>
    <row r="83" spans="1:11">
      <c r="D83" s="4"/>
      <c r="E83" s="4"/>
      <c r="G83" s="4"/>
      <c r="H83" s="4"/>
      <c r="I83" s="4"/>
      <c r="J83" s="4"/>
      <c r="K83" s="4"/>
    </row>
    <row r="84" spans="1:11">
      <c r="D84" s="4"/>
      <c r="E84" s="4"/>
      <c r="G84" s="4"/>
      <c r="H84" s="4"/>
      <c r="I84" s="4"/>
      <c r="J84" s="4"/>
      <c r="K84" s="4"/>
    </row>
    <row r="85" spans="1:11">
      <c r="G85" s="4"/>
      <c r="H85" s="4"/>
      <c r="I85" s="4"/>
      <c r="J85" s="4"/>
      <c r="K85" s="4"/>
    </row>
    <row r="86" spans="1:11">
      <c r="G86" s="4"/>
      <c r="H86" s="4"/>
      <c r="I86" s="4"/>
      <c r="J86" s="4"/>
      <c r="K86" s="4"/>
    </row>
    <row r="87" spans="1:11">
      <c r="G87" s="4"/>
      <c r="H87" s="4"/>
      <c r="I87" s="4"/>
      <c r="J87" s="4"/>
      <c r="K87" s="4"/>
    </row>
    <row r="88" spans="1:11">
      <c r="G88" s="4"/>
      <c r="H88" s="4"/>
      <c r="I88" s="4"/>
      <c r="J88" s="4"/>
      <c r="K88" s="4"/>
    </row>
    <row r="89" spans="1:11">
      <c r="G89" s="4"/>
      <c r="H89" s="4"/>
      <c r="I89" s="4"/>
      <c r="J89" s="4"/>
      <c r="K89" s="4"/>
    </row>
    <row r="90" spans="1:11">
      <c r="G90" s="4"/>
      <c r="H90" s="4"/>
      <c r="I90" s="4"/>
      <c r="J90" s="4"/>
      <c r="K90" s="4"/>
    </row>
    <row r="91" spans="1:11">
      <c r="G91" s="4"/>
      <c r="H91" s="4"/>
      <c r="I91" s="4"/>
      <c r="J91" s="4"/>
      <c r="K91" s="4"/>
    </row>
    <row r="92" spans="1:11">
      <c r="G92" s="4"/>
      <c r="H92" s="4"/>
      <c r="I92" s="4"/>
      <c r="J92" s="4"/>
      <c r="K92" s="4"/>
    </row>
    <row r="93" spans="1:11">
      <c r="G93" s="4"/>
      <c r="J93" s="4"/>
      <c r="K93" s="4"/>
    </row>
    <row r="94" spans="1:11">
      <c r="G94" s="4"/>
      <c r="J94" s="4"/>
      <c r="K94" s="4"/>
    </row>
    <row r="95" spans="1:11">
      <c r="G95" s="4"/>
      <c r="J95" s="4"/>
      <c r="K95" s="4"/>
    </row>
    <row r="96" spans="1:11">
      <c r="G96" s="4"/>
      <c r="J96" s="4"/>
      <c r="K96" s="4"/>
    </row>
    <row r="97" spans="7:7">
      <c r="G97" s="4"/>
    </row>
  </sheetData>
  <mergeCells count="3">
    <mergeCell ref="D10:E10"/>
    <mergeCell ref="H10:I10"/>
    <mergeCell ref="J10:K10"/>
  </mergeCells>
  <phoneticPr fontId="7" type="noConversion"/>
  <hyperlinks>
    <hyperlink ref="B17" r:id="rId1"/>
    <hyperlink ref="B13" r:id="rId2"/>
    <hyperlink ref="B46" r:id="rId3"/>
    <hyperlink ref="B65" r:id="rId4"/>
    <hyperlink ref="B63" r:id="rId5"/>
    <hyperlink ref="B15" r:id="rId6"/>
    <hyperlink ref="B26" r:id="rId7" location="module"/>
    <hyperlink ref="B72" r:id="rId8"/>
    <hyperlink ref="B49" r:id="rId9"/>
    <hyperlink ref="B74" r:id="rId10"/>
    <hyperlink ref="B23" r:id="rId11"/>
    <hyperlink ref="B32" r:id="rId12"/>
    <hyperlink ref="B41" r:id="rId13"/>
    <hyperlink ref="B54" r:id="rId14"/>
    <hyperlink ref="B58" r:id="rId15"/>
  </hyperlinks>
  <pageMargins left="0.70866141732283472" right="0.70866141732283472" top="0.78740157480314965" bottom="0.78740157480314965" header="0.31496062992125984" footer="0.31496062992125984"/>
  <pageSetup paperSize="8" scale="64" orientation="landscape" horizontalDpi="30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Boeke</dc:creator>
  <cp:lastModifiedBy>Ulrich Boeke</cp:lastModifiedBy>
  <cp:lastPrinted>2024-02-07T17:46:13Z</cp:lastPrinted>
  <dcterms:created xsi:type="dcterms:W3CDTF">2022-02-07T17:33:19Z</dcterms:created>
  <dcterms:modified xsi:type="dcterms:W3CDTF">2024-02-07T17:47:07Z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f7727a-510c-40ce-a418-7fdfc8e6513f_Enabled">
    <vt:lpwstr>true</vt:lpwstr>
  </property>
  <property fmtid="{D5CDD505-2E9C-101B-9397-08002B2CF9AE}" pid="3" name="MSIP_Label_00f7727a-510c-40ce-a418-7fdfc8e6513f_SetDate">
    <vt:lpwstr>2023-03-10T17:30:49Z</vt:lpwstr>
  </property>
  <property fmtid="{D5CDD505-2E9C-101B-9397-08002B2CF9AE}" pid="4" name="MSIP_Label_00f7727a-510c-40ce-a418-7fdfc8e6513f_Method">
    <vt:lpwstr>Standard</vt:lpwstr>
  </property>
  <property fmtid="{D5CDD505-2E9C-101B-9397-08002B2CF9AE}" pid="5" name="MSIP_Label_00f7727a-510c-40ce-a418-7fdfc8e6513f_Name">
    <vt:lpwstr>Classified (without encryption)</vt:lpwstr>
  </property>
  <property fmtid="{D5CDD505-2E9C-101B-9397-08002B2CF9AE}" pid="6" name="MSIP_Label_00f7727a-510c-40ce-a418-7fdfc8e6513f_SiteId">
    <vt:lpwstr>75b2f54b-feff-400d-8e0b-67102edb9a23</vt:lpwstr>
  </property>
  <property fmtid="{D5CDD505-2E9C-101B-9397-08002B2CF9AE}" pid="7" name="MSIP_Label_00f7727a-510c-40ce-a418-7fdfc8e6513f_ActionId">
    <vt:lpwstr>d8dfb9f3-c0f7-4477-a876-c95851f37350</vt:lpwstr>
  </property>
  <property fmtid="{D5CDD505-2E9C-101B-9397-08002B2CF9AE}" pid="8" name="MSIP_Label_00f7727a-510c-40ce-a418-7fdfc8e6513f_ContentBits">
    <vt:lpwstr>1</vt:lpwstr>
  </property>
</Properties>
</file>